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<sst xmlns="http://schemas.openxmlformats.org/spreadsheetml/2006/main" count="87" uniqueCount="87">
  <si>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Оценка ожидаемого  исполнения бюджета Волошовского сельского поселения Лужского муниципального района Ленинградской области</t>
  </si>
  <si>
    <t>За 2016 год</t>
  </si>
  <si>
    <t>единица измерения : тыс.руб.</t>
  </si>
  <si>
    <t>№ п/п</t>
  </si>
  <si>
    <t>Наименование</t>
  </si>
  <si>
    <t>Плановые назначения  на 01.01.2016г.</t>
  </si>
  <si>
    <t>Плановые назначения уточненные в 2016г.</t>
  </si>
  <si>
    <t>Ожидаемое исполнение 2016г.</t>
  </si>
  <si>
    <t>Отклонение от плана</t>
  </si>
  <si>
    <t>% исполнения к первонач. плану</t>
  </si>
  <si>
    <t>% исполнения к уточн.плану</t>
  </si>
  <si>
    <t>1. ДОХОДЫ налоговые и неналоговые</t>
  </si>
  <si>
    <t>Налог на доходы физических лиц</t>
  </si>
  <si>
    <t>Акцизы по подакцизным товарам</t>
  </si>
  <si>
    <t>Налог на имущество физических лиц</t>
  </si>
  <si>
    <t>Транспортный налог</t>
  </si>
  <si>
    <t>Земельный налог</t>
  </si>
  <si>
    <t>Прочие местные налоги и сборы</t>
  </si>
  <si>
    <t>Государственная пошлина</t>
  </si>
  <si>
    <t>Доходы от использования имущества, находящегося в гос. и мун. собственности</t>
  </si>
  <si>
    <t>7.1</t>
  </si>
  <si>
    <t>доходы от сдачи в аренду имущества</t>
  </si>
  <si>
    <t>7.2</t>
  </si>
  <si>
    <t>доходы от сдачи в аренду имущества казны</t>
  </si>
  <si>
    <t>7.3</t>
  </si>
  <si>
    <t>Наем помещений(мун.жилфонд)</t>
  </si>
  <si>
    <t xml:space="preserve">Доходы от реализации иного имущества, находящегося в муниципал. собственности    </t>
  </si>
  <si>
    <t>8.1</t>
  </si>
  <si>
    <t>Продажа имущества</t>
  </si>
  <si>
    <t>8.2</t>
  </si>
  <si>
    <t>Продажа зем.участков</t>
  </si>
  <si>
    <t>8.3</t>
  </si>
  <si>
    <t>Продажа зем.участков собственных</t>
  </si>
  <si>
    <t>Прочие доходы от оказания платных услуг</t>
  </si>
  <si>
    <t>Прочие неналог.доходы</t>
  </si>
  <si>
    <t>2. Безвозмездные поступления</t>
  </si>
  <si>
    <t>Дотации на выравнивание бюджетной обеспеченности</t>
  </si>
  <si>
    <t>Субвенции на осуществление ПВУ</t>
  </si>
  <si>
    <t>Субвенции на выполнение передаваемых полномочий</t>
  </si>
  <si>
    <t>Субсидии бюджетам поселений</t>
  </si>
  <si>
    <t>Иные межбюджетные трансферты</t>
  </si>
  <si>
    <t>Прочие безвозмезд поступления в бюджеты поселений</t>
  </si>
  <si>
    <t>ДОХОДЫ - ИТОГО:</t>
  </si>
  <si>
    <t>2.РАСХОДЫ</t>
  </si>
  <si>
    <t>Общегосударственные вопросы Раздел 0100</t>
  </si>
  <si>
    <t>0103 Совет депутатов</t>
  </si>
  <si>
    <t>0104 ГЛАВА</t>
  </si>
  <si>
    <t>0104 Администрация</t>
  </si>
  <si>
    <t>0104 Администрация (межб.трансферты)</t>
  </si>
  <si>
    <t>0107 Проведение выборов</t>
  </si>
  <si>
    <t>0111 Резервный фонд</t>
  </si>
  <si>
    <t>0113 Другие общегосуд. вопросы</t>
  </si>
  <si>
    <t xml:space="preserve"> Национальная оборона     Раздел 0200</t>
  </si>
  <si>
    <t>Военно-учетный стол</t>
  </si>
  <si>
    <t xml:space="preserve">Национальная безопасность  Раздел 0300 </t>
  </si>
  <si>
    <t>9</t>
  </si>
  <si>
    <t>0309 Безопасность на воде</t>
  </si>
  <si>
    <t>10</t>
  </si>
  <si>
    <t>0309 Предупреждение ЧС</t>
  </si>
  <si>
    <t>11</t>
  </si>
  <si>
    <t>0309 Мероприятия по ГО</t>
  </si>
  <si>
    <t>12</t>
  </si>
  <si>
    <t>0310 Обесп. перв. мер пож.безопасности</t>
  </si>
  <si>
    <t xml:space="preserve">Национальная экономика     Раздел 0400 </t>
  </si>
  <si>
    <t>0409 Дорожное хозяйство</t>
  </si>
  <si>
    <t>0412 Мероприятия в области строительства, архитектуры и градостроительства</t>
  </si>
  <si>
    <t xml:space="preserve">ЖКХ     Раздел 0500 </t>
  </si>
  <si>
    <t>0501 Жилищное хозяйство</t>
  </si>
  <si>
    <t>0502 Коммунальное хозяйство</t>
  </si>
  <si>
    <t>0503 Благоустройство</t>
  </si>
  <si>
    <t xml:space="preserve"> Уличное освещение</t>
  </si>
  <si>
    <t>Содержание мест захоронения</t>
  </si>
  <si>
    <t>Прочие мероприятия (уборка и вывоз мусора, участие в программах)</t>
  </si>
  <si>
    <t>Образование                Раздел 0700</t>
  </si>
  <si>
    <t>Молодежная политика и оздоровление детей</t>
  </si>
  <si>
    <t xml:space="preserve">Культура                 Раздел 0800 </t>
  </si>
  <si>
    <t>0801 Дворцы и дома культуры</t>
  </si>
  <si>
    <t>0801 Библиотеки</t>
  </si>
  <si>
    <t>0801 Культура (финансирование программы "Социальное развитие села")</t>
  </si>
  <si>
    <t xml:space="preserve">Физическая культура и спорт             Раздел 1100 </t>
  </si>
  <si>
    <t>1101 Физическая культура</t>
  </si>
  <si>
    <t>РАСХОДЫ БЮДЖЕТ - ИТОГО</t>
  </si>
  <si>
    <t>Дефицит</t>
  </si>
  <si>
    <t>И.о.главы администрации Волошовского сельского поселения</t>
  </si>
  <si>
    <t>Морозова И.З.</t>
  </si>
  <si>
    <t>Главный бухгалтер</t>
  </si>
  <si>
    <t>Кудрина Л.А.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</si>
</sst>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@"/>
    <numFmt numFmtId="167" formatCode="0"/>
    <numFmt numFmtId="168" formatCode="#,##0.00"/>
    <numFmt numFmtId="169" formatCode="0.0"/>
  </numFmts>
  <fonts count="10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8"/>
      <name val="Arial Cyr"/>
      <family val="2"/>
    </font>
    <font>
      <sz val="9"/>
      <name val="Arial"/>
      <family val="2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0" fillId="0" borderId="0" xfId="0" applyBorder="1" applyAlignment="1">
      <alignment/>
    </xf>
    <xf numFmtId="164" fontId="3" fillId="0" borderId="0" xfId="0" applyFont="1" applyAlignment="1">
      <alignment horizontal="left"/>
    </xf>
    <xf numFmtId="164" fontId="4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top" wrapText="1"/>
    </xf>
    <xf numFmtId="164" fontId="0" fillId="0" borderId="0" xfId="0" applyFill="1" applyBorder="1" applyAlignment="1">
      <alignment/>
    </xf>
    <xf numFmtId="164" fontId="0" fillId="0" borderId="1" xfId="0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/>
    </xf>
    <xf numFmtId="166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4" fontId="4" fillId="0" borderId="1" xfId="0" applyFont="1" applyBorder="1" applyAlignment="1">
      <alignment/>
    </xf>
    <xf numFmtId="164" fontId="6" fillId="0" borderId="1" xfId="0" applyFont="1" applyBorder="1" applyAlignment="1">
      <alignment wrapText="1"/>
    </xf>
    <xf numFmtId="165" fontId="6" fillId="0" borderId="1" xfId="0" applyNumberFormat="1" applyFont="1" applyFill="1" applyBorder="1" applyAlignment="1">
      <alignment/>
    </xf>
    <xf numFmtId="165" fontId="6" fillId="0" borderId="1" xfId="0" applyNumberFormat="1" applyFon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0" xfId="0" applyNumberFormat="1" applyFill="1" applyBorder="1" applyAlignment="1">
      <alignment/>
    </xf>
    <xf numFmtId="164" fontId="6" fillId="0" borderId="1" xfId="0" applyFont="1" applyBorder="1" applyAlignment="1">
      <alignment/>
    </xf>
    <xf numFmtId="165" fontId="4" fillId="0" borderId="1" xfId="0" applyNumberFormat="1" applyFont="1" applyFill="1" applyBorder="1" applyAlignment="1">
      <alignment/>
    </xf>
    <xf numFmtId="165" fontId="4" fillId="0" borderId="1" xfId="0" applyNumberFormat="1" applyFont="1" applyBorder="1" applyAlignment="1">
      <alignment/>
    </xf>
    <xf numFmtId="166" fontId="4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wrapText="1"/>
    </xf>
    <xf numFmtId="165" fontId="7" fillId="0" borderId="1" xfId="0" applyNumberFormat="1" applyFont="1" applyFill="1" applyBorder="1" applyAlignment="1">
      <alignment/>
    </xf>
    <xf numFmtId="165" fontId="7" fillId="0" borderId="1" xfId="0" applyNumberFormat="1" applyFont="1" applyBorder="1" applyAlignment="1">
      <alignment/>
    </xf>
    <xf numFmtId="168" fontId="0" fillId="0" borderId="0" xfId="0" applyNumberFormat="1" applyBorder="1" applyAlignment="1">
      <alignment wrapText="1"/>
    </xf>
    <xf numFmtId="166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/>
    </xf>
    <xf numFmtId="164" fontId="8" fillId="0" borderId="1" xfId="0" applyFont="1" applyBorder="1" applyAlignment="1">
      <alignment wrapText="1"/>
    </xf>
    <xf numFmtId="164" fontId="0" fillId="2" borderId="1" xfId="0" applyFill="1" applyBorder="1" applyAlignment="1">
      <alignment/>
    </xf>
    <xf numFmtId="164" fontId="5" fillId="2" borderId="1" xfId="0" applyFont="1" applyFill="1" applyBorder="1" applyAlignment="1">
      <alignment wrapText="1"/>
    </xf>
    <xf numFmtId="165" fontId="5" fillId="2" borderId="1" xfId="0" applyNumberFormat="1" applyFont="1" applyFill="1" applyBorder="1" applyAlignment="1">
      <alignment/>
    </xf>
    <xf numFmtId="164" fontId="0" fillId="0" borderId="2" xfId="0" applyFill="1" applyBorder="1" applyAlignment="1">
      <alignment/>
    </xf>
    <xf numFmtId="164" fontId="5" fillId="0" borderId="1" xfId="0" applyFont="1" applyFill="1" applyBorder="1" applyAlignment="1">
      <alignment wrapText="1"/>
    </xf>
    <xf numFmtId="168" fontId="5" fillId="0" borderId="1" xfId="0" applyNumberFormat="1" applyFont="1" applyFill="1" applyBorder="1" applyAlignment="1">
      <alignment/>
    </xf>
    <xf numFmtId="164" fontId="3" fillId="0" borderId="2" xfId="0" applyFont="1" applyFill="1" applyBorder="1" applyAlignment="1">
      <alignment horizontal="left" wrapText="1"/>
    </xf>
    <xf numFmtId="164" fontId="3" fillId="0" borderId="1" xfId="0" applyFont="1" applyFill="1" applyBorder="1" applyAlignment="1">
      <alignment horizontal="center" wrapText="1"/>
    </xf>
    <xf numFmtId="166" fontId="5" fillId="0" borderId="3" xfId="0" applyNumberFormat="1" applyFont="1" applyFill="1" applyBorder="1" applyAlignment="1">
      <alignment wrapText="1"/>
    </xf>
    <xf numFmtId="169" fontId="5" fillId="0" borderId="1" xfId="0" applyNumberFormat="1" applyFont="1" applyFill="1" applyBorder="1" applyAlignment="1">
      <alignment/>
    </xf>
    <xf numFmtId="164" fontId="4" fillId="0" borderId="4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5" fontId="6" fillId="0" borderId="1" xfId="0" applyNumberFormat="1" applyFont="1" applyFill="1" applyBorder="1" applyAlignment="1">
      <alignment horizontal="right"/>
    </xf>
    <xf numFmtId="169" fontId="6" fillId="0" borderId="1" xfId="0" applyNumberFormat="1" applyFont="1" applyBorder="1" applyAlignment="1">
      <alignment/>
    </xf>
    <xf numFmtId="164" fontId="4" fillId="0" borderId="3" xfId="0" applyFont="1" applyFill="1" applyBorder="1" applyAlignment="1">
      <alignment/>
    </xf>
    <xf numFmtId="164" fontId="4" fillId="0" borderId="2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horizontal="right" wrapText="1"/>
    </xf>
    <xf numFmtId="166" fontId="5" fillId="0" borderId="1" xfId="0" applyNumberFormat="1" applyFont="1" applyFill="1" applyBorder="1" applyAlignment="1">
      <alignment wrapText="1"/>
    </xf>
    <xf numFmtId="164" fontId="4" fillId="0" borderId="1" xfId="0" applyFont="1" applyFill="1" applyBorder="1" applyAlignment="1">
      <alignment/>
    </xf>
    <xf numFmtId="169" fontId="4" fillId="0" borderId="1" xfId="0" applyNumberFormat="1" applyFont="1" applyFill="1" applyBorder="1" applyAlignment="1">
      <alignment/>
    </xf>
    <xf numFmtId="164" fontId="5" fillId="0" borderId="3" xfId="0" applyFont="1" applyFill="1" applyBorder="1" applyAlignment="1">
      <alignment wrapText="1"/>
    </xf>
    <xf numFmtId="166" fontId="4" fillId="0" borderId="1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164" fontId="5" fillId="0" borderId="1" xfId="0" applyFont="1" applyFill="1" applyBorder="1" applyAlignment="1">
      <alignment horizontal="left" wrapText="1"/>
    </xf>
    <xf numFmtId="168" fontId="5" fillId="0" borderId="1" xfId="0" applyNumberFormat="1" applyFont="1" applyBorder="1" applyAlignment="1">
      <alignment/>
    </xf>
    <xf numFmtId="164" fontId="3" fillId="2" borderId="1" xfId="0" applyFont="1" applyFill="1" applyBorder="1" applyAlignment="1">
      <alignment wrapText="1"/>
    </xf>
    <xf numFmtId="169" fontId="5" fillId="2" borderId="1" xfId="0" applyNumberFormat="1" applyFont="1" applyFill="1" applyBorder="1" applyAlignment="1">
      <alignment/>
    </xf>
    <xf numFmtId="164" fontId="9" fillId="0" borderId="0" xfId="0" applyFont="1" applyAlignment="1">
      <alignment/>
    </xf>
    <xf numFmtId="164" fontId="9" fillId="0" borderId="5" xfId="0" applyFont="1" applyBorder="1" applyAlignment="1">
      <alignment/>
    </xf>
    <xf numFmtId="164" fontId="9" fillId="0" borderId="0" xfId="0" applyFont="1" applyBorder="1" applyAlignment="1">
      <alignment horizontal="right"/>
    </xf>
    <xf numFmtId="164" fontId="9" fillId="0" borderId="6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2"/>
  <sheetViews>
    <sheetView tabSelected="1" workbookViewId="0" topLeftCell="A1">
      <pane xSplit="7" ySplit="7" topLeftCell="H44" activePane="bottomRight" state="frozen"/>
      <selection pane="topLeft" activeCell="A1" sqref="A1"/>
      <selection pane="topRight" activeCell="H1" sqref="H1"/>
      <selection pane="bottomLeft" activeCell="A44" sqref="A44"/>
      <selection pane="bottomRight" activeCell="K60" sqref="K60"/>
    </sheetView>
  </sheetViews>
  <sheetFormatPr defaultColWidth="9.00390625" defaultRowHeight="12.75"/>
  <cols>
    <col min="1" max="1" width="3.25390625" style="0" customWidth="1"/>
    <col min="2" max="2" width="45.75390625" style="0" customWidth="1"/>
    <col min="3" max="4" width="12.375" style="0" customWidth="1"/>
    <col min="5" max="5" width="12.00390625" style="0" customWidth="1"/>
    <col min="6" max="6" width="13.875" style="0" customWidth="1"/>
    <col min="7" max="8" width="9.875" style="0" customWidth="1"/>
    <col min="9" max="16" width="20.875" style="0" customWidth="1"/>
    <col min="17" max="17" width="13.25390625" style="0" customWidth="1"/>
    <col min="18" max="18" width="13.625" style="0" customWidth="1"/>
    <col min="19" max="19" width="13.00390625" style="0" customWidth="1"/>
    <col min="20" max="20" width="12.375" style="0" customWidth="1"/>
    <col min="21" max="21" width="11.125" style="0" customWidth="1"/>
  </cols>
  <sheetData>
    <row r="1" spans="1:22" ht="33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4.75" customHeight="1">
      <c r="A3" t="s">
        <v>2</v>
      </c>
      <c r="D3" s="3"/>
      <c r="E3" s="3"/>
      <c r="F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12.75" customHeight="1">
      <c r="A4" s="4" t="s">
        <v>3</v>
      </c>
      <c r="B4" s="5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2.75">
      <c r="A5" s="4"/>
      <c r="B5" s="5"/>
      <c r="C5" s="6"/>
      <c r="D5" s="6"/>
      <c r="E5" s="6"/>
      <c r="F5" s="6"/>
      <c r="G5" s="6"/>
      <c r="H5" s="6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29.25" customHeight="1">
      <c r="A6" s="4"/>
      <c r="B6" s="5"/>
      <c r="C6" s="6"/>
      <c r="D6" s="6"/>
      <c r="E6" s="6"/>
      <c r="F6" s="6"/>
      <c r="G6" s="6"/>
      <c r="H6" s="6"/>
      <c r="I6" s="2"/>
      <c r="J6" s="2"/>
      <c r="K6" s="2"/>
      <c r="L6" s="2"/>
      <c r="M6" s="2"/>
      <c r="N6" s="2"/>
      <c r="O6" s="2"/>
      <c r="P6" s="2"/>
      <c r="Q6" s="7"/>
      <c r="R6" s="7"/>
      <c r="S6" s="7"/>
      <c r="T6" s="7"/>
      <c r="U6" s="7"/>
      <c r="V6" s="2"/>
    </row>
    <row r="7" spans="1:24" ht="20.25" customHeight="1">
      <c r="A7" s="8"/>
      <c r="B7" s="9" t="s">
        <v>11</v>
      </c>
      <c r="C7" s="10">
        <f>C8+C10+C11+C12+C15+C19+C24+C23+C14+C9</f>
        <v>3083.2</v>
      </c>
      <c r="D7" s="10">
        <f>D8+D10+D11+D12+D15+D24+D19+D23+D14+D9</f>
        <v>3334.6</v>
      </c>
      <c r="E7" s="10">
        <f>E8+E10+E11+E12+E15+E19+E24+E14+E23+E9</f>
        <v>3434.4</v>
      </c>
      <c r="F7" s="10">
        <f aca="true" t="shared" si="0" ref="F7:F18">E7-D7</f>
        <v>99.80000000000018</v>
      </c>
      <c r="G7" s="10">
        <f aca="true" t="shared" si="1" ref="G7:G10">ROUND(E7*100/C7,1)</f>
        <v>111.4</v>
      </c>
      <c r="H7" s="10">
        <f aca="true" t="shared" si="2" ref="H7:H10">ROUND(E7*100/D7,1)</f>
        <v>103</v>
      </c>
      <c r="I7" s="11"/>
      <c r="J7" s="11"/>
      <c r="K7" s="11"/>
      <c r="L7" s="11"/>
      <c r="M7" s="11"/>
      <c r="N7" s="11"/>
      <c r="O7" s="11"/>
      <c r="P7" s="11"/>
      <c r="Q7" s="12"/>
      <c r="R7" s="12"/>
      <c r="S7" s="12"/>
      <c r="T7" s="12"/>
      <c r="U7" s="12"/>
      <c r="V7" s="12"/>
      <c r="W7" s="13"/>
      <c r="X7" s="13"/>
    </row>
    <row r="8" spans="1:24" ht="17.25" customHeight="1">
      <c r="A8" s="14">
        <v>1</v>
      </c>
      <c r="B8" s="15" t="s">
        <v>12</v>
      </c>
      <c r="C8" s="16">
        <v>491.2</v>
      </c>
      <c r="D8" s="16">
        <v>491.2</v>
      </c>
      <c r="E8" s="17">
        <v>491.2</v>
      </c>
      <c r="F8" s="17">
        <f t="shared" si="0"/>
        <v>0</v>
      </c>
      <c r="G8" s="17">
        <f t="shared" si="1"/>
        <v>100</v>
      </c>
      <c r="H8" s="17">
        <f t="shared" si="2"/>
        <v>100</v>
      </c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2"/>
      <c r="V8" s="12"/>
      <c r="W8" s="13"/>
      <c r="X8" s="13"/>
    </row>
    <row r="9" spans="1:24" ht="17.25" customHeight="1">
      <c r="A9" s="14">
        <v>2</v>
      </c>
      <c r="B9" s="15" t="s">
        <v>13</v>
      </c>
      <c r="C9" s="16">
        <v>910</v>
      </c>
      <c r="D9" s="16">
        <v>910</v>
      </c>
      <c r="E9" s="17">
        <v>910</v>
      </c>
      <c r="F9" s="17">
        <f t="shared" si="0"/>
        <v>0</v>
      </c>
      <c r="G9" s="17">
        <f t="shared" si="1"/>
        <v>100</v>
      </c>
      <c r="H9" s="17">
        <f t="shared" si="2"/>
        <v>100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2"/>
      <c r="V9" s="12"/>
      <c r="W9" s="13"/>
      <c r="X9" s="13"/>
    </row>
    <row r="10" spans="1:22" ht="14.25">
      <c r="A10" s="14">
        <v>3</v>
      </c>
      <c r="B10" s="15" t="s">
        <v>14</v>
      </c>
      <c r="C10" s="16">
        <v>150</v>
      </c>
      <c r="D10" s="16">
        <v>150</v>
      </c>
      <c r="E10" s="17">
        <v>150</v>
      </c>
      <c r="F10" s="17">
        <f t="shared" si="0"/>
        <v>0</v>
      </c>
      <c r="G10" s="17">
        <f t="shared" si="1"/>
        <v>100</v>
      </c>
      <c r="H10" s="17">
        <f t="shared" si="2"/>
        <v>100</v>
      </c>
      <c r="I10" s="18"/>
      <c r="J10" s="18"/>
      <c r="K10" s="18"/>
      <c r="L10" s="18"/>
      <c r="M10" s="18"/>
      <c r="N10" s="19"/>
      <c r="O10" s="19"/>
      <c r="P10" s="19"/>
      <c r="Q10" s="18"/>
      <c r="R10" s="18"/>
      <c r="S10" s="18"/>
      <c r="T10" s="18"/>
      <c r="U10" s="2"/>
      <c r="V10" s="2"/>
    </row>
    <row r="11" spans="1:22" ht="14.25">
      <c r="A11" s="14">
        <f aca="true" t="shared" si="3" ref="A11:A12">1+A10</f>
        <v>4</v>
      </c>
      <c r="B11" s="20" t="s">
        <v>15</v>
      </c>
      <c r="C11" s="21">
        <v>0</v>
      </c>
      <c r="D11" s="21">
        <v>0</v>
      </c>
      <c r="E11" s="22">
        <v>0</v>
      </c>
      <c r="F11" s="22">
        <f t="shared" si="0"/>
        <v>0</v>
      </c>
      <c r="G11" s="17">
        <v>0</v>
      </c>
      <c r="H11" s="17">
        <v>0</v>
      </c>
      <c r="I11" s="18"/>
      <c r="J11" s="18"/>
      <c r="K11" s="18"/>
      <c r="L11" s="18"/>
      <c r="M11" s="18"/>
      <c r="N11" s="19"/>
      <c r="O11" s="19"/>
      <c r="P11" s="19"/>
      <c r="Q11" s="18"/>
      <c r="R11" s="18"/>
      <c r="S11" s="18"/>
      <c r="T11" s="18"/>
      <c r="U11" s="2"/>
      <c r="V11" s="2"/>
    </row>
    <row r="12" spans="1:22" ht="14.25">
      <c r="A12" s="14">
        <f t="shared" si="3"/>
        <v>5</v>
      </c>
      <c r="B12" s="20" t="s">
        <v>16</v>
      </c>
      <c r="C12" s="16">
        <v>1245</v>
      </c>
      <c r="D12" s="16">
        <v>1245</v>
      </c>
      <c r="E12" s="17">
        <v>1245</v>
      </c>
      <c r="F12" s="17">
        <f t="shared" si="0"/>
        <v>0</v>
      </c>
      <c r="G12" s="17">
        <f aca="true" t="shared" si="4" ref="G12:G16">ROUND(E12*100/C12,1)</f>
        <v>100</v>
      </c>
      <c r="H12" s="17">
        <f aca="true" t="shared" si="5" ref="H12:H18">ROUND(E12*100/D12,1)</f>
        <v>100</v>
      </c>
      <c r="I12" s="18"/>
      <c r="J12" s="18"/>
      <c r="K12" s="18"/>
      <c r="L12" s="18"/>
      <c r="M12" s="18"/>
      <c r="N12" s="19"/>
      <c r="O12" s="19"/>
      <c r="P12" s="19"/>
      <c r="Q12" s="18"/>
      <c r="R12" s="18"/>
      <c r="S12" s="18"/>
      <c r="T12" s="18"/>
      <c r="U12" s="2"/>
      <c r="V12" s="2"/>
    </row>
    <row r="13" spans="1:22" ht="15.75" customHeight="1" hidden="1">
      <c r="A13" s="14"/>
      <c r="B13" s="15" t="s">
        <v>17</v>
      </c>
      <c r="C13" s="16"/>
      <c r="D13" s="16"/>
      <c r="E13" s="17"/>
      <c r="F13" s="17">
        <f t="shared" si="0"/>
        <v>0</v>
      </c>
      <c r="G13" s="17" t="e">
        <f t="shared" si="4"/>
        <v>#DIV/0!</v>
      </c>
      <c r="H13" s="17" t="e">
        <f t="shared" si="5"/>
        <v>#DIV/0!</v>
      </c>
      <c r="I13" s="18"/>
      <c r="J13" s="18"/>
      <c r="K13" s="18"/>
      <c r="L13" s="18"/>
      <c r="M13" s="18"/>
      <c r="N13" s="19"/>
      <c r="O13" s="19"/>
      <c r="P13" s="19"/>
      <c r="Q13" s="18"/>
      <c r="R13" s="18"/>
      <c r="S13" s="18"/>
      <c r="T13" s="18"/>
      <c r="U13" s="2"/>
      <c r="V13" s="2"/>
    </row>
    <row r="14" spans="1:22" ht="14.25">
      <c r="A14" s="14">
        <v>6</v>
      </c>
      <c r="B14" s="20" t="s">
        <v>18</v>
      </c>
      <c r="C14" s="16">
        <v>7</v>
      </c>
      <c r="D14" s="16">
        <v>7</v>
      </c>
      <c r="E14" s="17">
        <v>7</v>
      </c>
      <c r="F14" s="17">
        <f t="shared" si="0"/>
        <v>0</v>
      </c>
      <c r="G14" s="17">
        <f t="shared" si="4"/>
        <v>100</v>
      </c>
      <c r="H14" s="17">
        <f t="shared" si="5"/>
        <v>100</v>
      </c>
      <c r="I14" s="18"/>
      <c r="J14" s="18"/>
      <c r="K14" s="18"/>
      <c r="L14" s="18"/>
      <c r="M14" s="18"/>
      <c r="N14" s="19"/>
      <c r="O14" s="19"/>
      <c r="P14" s="19"/>
      <c r="Q14" s="18"/>
      <c r="R14" s="18"/>
      <c r="S14" s="18"/>
      <c r="T14" s="18"/>
      <c r="U14" s="2"/>
      <c r="V14" s="2"/>
    </row>
    <row r="15" spans="1:22" ht="24.75">
      <c r="A15" s="14">
        <v>7</v>
      </c>
      <c r="B15" s="15" t="s">
        <v>19</v>
      </c>
      <c r="C15" s="16">
        <f>C16+C17+C18</f>
        <v>160</v>
      </c>
      <c r="D15" s="16">
        <f>D16+D17+D18</f>
        <v>343.4</v>
      </c>
      <c r="E15" s="16">
        <f>E16+E17+E18</f>
        <v>443.2</v>
      </c>
      <c r="F15" s="17">
        <f t="shared" si="0"/>
        <v>99.80000000000001</v>
      </c>
      <c r="G15" s="17">
        <f t="shared" si="4"/>
        <v>277</v>
      </c>
      <c r="H15" s="17">
        <f t="shared" si="5"/>
        <v>129.1</v>
      </c>
      <c r="I15" s="18"/>
      <c r="J15" s="18"/>
      <c r="K15" s="18"/>
      <c r="L15" s="18"/>
      <c r="M15" s="18"/>
      <c r="N15" s="19"/>
      <c r="O15" s="19"/>
      <c r="P15" s="19"/>
      <c r="Q15" s="18"/>
      <c r="R15" s="18"/>
      <c r="S15" s="18"/>
      <c r="T15" s="18"/>
      <c r="U15" s="2"/>
      <c r="V15" s="2"/>
    </row>
    <row r="16" spans="1:22" ht="15" customHeight="1">
      <c r="A16" s="23" t="s">
        <v>20</v>
      </c>
      <c r="B16" s="24" t="s">
        <v>21</v>
      </c>
      <c r="C16" s="25">
        <v>30</v>
      </c>
      <c r="D16" s="25">
        <v>32.3</v>
      </c>
      <c r="E16" s="26">
        <v>32.3</v>
      </c>
      <c r="F16" s="26">
        <f t="shared" si="0"/>
        <v>0</v>
      </c>
      <c r="G16" s="26">
        <f t="shared" si="4"/>
        <v>107.7</v>
      </c>
      <c r="H16" s="26">
        <f t="shared" si="5"/>
        <v>100</v>
      </c>
      <c r="I16" s="18"/>
      <c r="J16" s="18"/>
      <c r="K16" s="18"/>
      <c r="L16" s="18"/>
      <c r="M16" s="18"/>
      <c r="N16" s="19"/>
      <c r="O16" s="19"/>
      <c r="P16" s="19"/>
      <c r="Q16" s="18"/>
      <c r="R16" s="18"/>
      <c r="S16" s="18"/>
      <c r="T16" s="18"/>
      <c r="U16" s="2"/>
      <c r="V16" s="2"/>
    </row>
    <row r="17" spans="1:22" ht="22.5" customHeight="1">
      <c r="A17" s="23" t="s">
        <v>22</v>
      </c>
      <c r="B17" s="24" t="s">
        <v>23</v>
      </c>
      <c r="C17" s="25">
        <v>0</v>
      </c>
      <c r="D17" s="25">
        <v>96.1</v>
      </c>
      <c r="E17" s="26">
        <v>195.9</v>
      </c>
      <c r="F17" s="26">
        <f t="shared" si="0"/>
        <v>99.80000000000001</v>
      </c>
      <c r="G17" s="26">
        <v>0</v>
      </c>
      <c r="H17" s="26">
        <f t="shared" si="5"/>
        <v>203.9</v>
      </c>
      <c r="I17" s="18"/>
      <c r="J17" s="18"/>
      <c r="K17" s="18"/>
      <c r="L17" s="18"/>
      <c r="M17" s="18"/>
      <c r="N17" s="19"/>
      <c r="O17" s="19"/>
      <c r="P17" s="19"/>
      <c r="Q17" s="18"/>
      <c r="R17" s="18"/>
      <c r="S17" s="18"/>
      <c r="T17" s="18"/>
      <c r="U17" s="2"/>
      <c r="V17" s="2"/>
    </row>
    <row r="18" spans="1:22" ht="15.75" customHeight="1">
      <c r="A18" s="23" t="s">
        <v>24</v>
      </c>
      <c r="B18" s="24" t="s">
        <v>25</v>
      </c>
      <c r="C18" s="25">
        <v>130</v>
      </c>
      <c r="D18" s="25">
        <v>215</v>
      </c>
      <c r="E18" s="26">
        <v>215</v>
      </c>
      <c r="F18" s="26">
        <f t="shared" si="0"/>
        <v>0</v>
      </c>
      <c r="G18" s="26">
        <f>ROUND(E18*100/C18,1)</f>
        <v>165.4</v>
      </c>
      <c r="H18" s="26">
        <f t="shared" si="5"/>
        <v>100</v>
      </c>
      <c r="I18" s="27"/>
      <c r="J18" s="18"/>
      <c r="K18" s="18"/>
      <c r="L18" s="18"/>
      <c r="M18" s="18"/>
      <c r="N18" s="19"/>
      <c r="O18" s="19"/>
      <c r="P18" s="19"/>
      <c r="Q18" s="18"/>
      <c r="R18" s="18"/>
      <c r="S18" s="18"/>
      <c r="T18" s="18"/>
      <c r="U18" s="2"/>
      <c r="V18" s="2"/>
    </row>
    <row r="19" spans="1:22" ht="36" customHeight="1">
      <c r="A19" s="14">
        <v>8</v>
      </c>
      <c r="B19" s="15" t="s">
        <v>26</v>
      </c>
      <c r="C19" s="16">
        <v>0</v>
      </c>
      <c r="D19" s="16">
        <f>D20+D21+D22</f>
        <v>0</v>
      </c>
      <c r="E19" s="16">
        <f>E20+E21+E22</f>
        <v>0</v>
      </c>
      <c r="F19" s="16">
        <f>F20+F21+F22</f>
        <v>0</v>
      </c>
      <c r="G19" s="17">
        <v>0</v>
      </c>
      <c r="H19" s="17">
        <v>0</v>
      </c>
      <c r="I19" s="18"/>
      <c r="J19" s="18"/>
      <c r="K19" s="18"/>
      <c r="L19" s="18"/>
      <c r="M19" s="18"/>
      <c r="N19" s="19"/>
      <c r="O19" s="19"/>
      <c r="P19" s="19"/>
      <c r="Q19" s="18"/>
      <c r="R19" s="18"/>
      <c r="S19" s="18"/>
      <c r="T19" s="18"/>
      <c r="U19" s="2"/>
      <c r="V19" s="2"/>
    </row>
    <row r="20" spans="1:22" ht="14.25">
      <c r="A20" s="28" t="s">
        <v>27</v>
      </c>
      <c r="B20" s="24" t="s">
        <v>28</v>
      </c>
      <c r="C20" s="25">
        <v>0</v>
      </c>
      <c r="D20" s="25">
        <v>0</v>
      </c>
      <c r="E20" s="26">
        <v>0</v>
      </c>
      <c r="F20" s="26">
        <f aca="true" t="shared" si="6" ref="F20:F24">E20-D20</f>
        <v>0</v>
      </c>
      <c r="G20" s="26">
        <v>0</v>
      </c>
      <c r="H20" s="26">
        <v>0</v>
      </c>
      <c r="I20" s="18"/>
      <c r="J20" s="18"/>
      <c r="K20" s="18"/>
      <c r="L20" s="18"/>
      <c r="M20" s="18"/>
      <c r="N20" s="19"/>
      <c r="O20" s="19"/>
      <c r="P20" s="19"/>
      <c r="Q20" s="18"/>
      <c r="R20" s="18"/>
      <c r="S20" s="18"/>
      <c r="T20" s="18"/>
      <c r="U20" s="2"/>
      <c r="V20" s="2"/>
    </row>
    <row r="21" spans="1:22" ht="14.25">
      <c r="A21" s="28" t="s">
        <v>29</v>
      </c>
      <c r="B21" s="24" t="s">
        <v>30</v>
      </c>
      <c r="C21" s="25">
        <v>0</v>
      </c>
      <c r="D21" s="25">
        <v>0</v>
      </c>
      <c r="E21" s="26">
        <v>0</v>
      </c>
      <c r="F21" s="26">
        <f t="shared" si="6"/>
        <v>0</v>
      </c>
      <c r="G21" s="26">
        <v>0</v>
      </c>
      <c r="H21" s="26">
        <v>0</v>
      </c>
      <c r="I21" s="18"/>
      <c r="J21" s="18"/>
      <c r="K21" s="18"/>
      <c r="L21" s="18"/>
      <c r="M21" s="18"/>
      <c r="N21" s="19"/>
      <c r="O21" s="19"/>
      <c r="P21" s="19"/>
      <c r="Q21" s="18"/>
      <c r="R21" s="18"/>
      <c r="S21" s="18"/>
      <c r="T21" s="18"/>
      <c r="U21" s="2"/>
      <c r="V21" s="2"/>
    </row>
    <row r="22" spans="1:22" ht="12" customHeight="1">
      <c r="A22" s="28" t="s">
        <v>31</v>
      </c>
      <c r="B22" s="24" t="s">
        <v>32</v>
      </c>
      <c r="C22" s="25">
        <v>0</v>
      </c>
      <c r="D22" s="25">
        <v>0</v>
      </c>
      <c r="E22" s="26">
        <v>0</v>
      </c>
      <c r="F22" s="26">
        <f t="shared" si="6"/>
        <v>0</v>
      </c>
      <c r="G22" s="26">
        <v>0</v>
      </c>
      <c r="H22" s="26">
        <v>0</v>
      </c>
      <c r="I22" s="18"/>
      <c r="J22" s="18"/>
      <c r="K22" s="18"/>
      <c r="L22" s="18"/>
      <c r="M22" s="18"/>
      <c r="N22" s="19"/>
      <c r="O22" s="19"/>
      <c r="P22" s="19"/>
      <c r="Q22" s="18"/>
      <c r="R22" s="18"/>
      <c r="S22" s="18"/>
      <c r="T22" s="18"/>
      <c r="U22" s="2"/>
      <c r="V22" s="2"/>
    </row>
    <row r="23" spans="1:22" ht="14.25">
      <c r="A23" s="14">
        <v>9</v>
      </c>
      <c r="B23" s="15" t="s">
        <v>33</v>
      </c>
      <c r="C23" s="16">
        <v>120</v>
      </c>
      <c r="D23" s="16">
        <v>188</v>
      </c>
      <c r="E23" s="17">
        <v>188</v>
      </c>
      <c r="F23" s="17">
        <f t="shared" si="6"/>
        <v>0</v>
      </c>
      <c r="G23" s="17">
        <f>ROUND(E23*100/C23,1)</f>
        <v>156.7</v>
      </c>
      <c r="H23" s="17">
        <f>ROUND(E23*100/D23,1)</f>
        <v>100</v>
      </c>
      <c r="I23" s="18"/>
      <c r="J23" s="18"/>
      <c r="K23" s="18"/>
      <c r="L23" s="18"/>
      <c r="M23" s="18"/>
      <c r="N23" s="19"/>
      <c r="O23" s="19"/>
      <c r="P23" s="19"/>
      <c r="Q23" s="18"/>
      <c r="R23" s="18"/>
      <c r="S23" s="18"/>
      <c r="T23" s="18"/>
      <c r="U23" s="2"/>
      <c r="V23" s="2"/>
    </row>
    <row r="24" spans="1:22" ht="14.25">
      <c r="A24" s="14">
        <v>10</v>
      </c>
      <c r="B24" s="15" t="s">
        <v>34</v>
      </c>
      <c r="C24" s="16">
        <v>0</v>
      </c>
      <c r="D24" s="16">
        <v>0</v>
      </c>
      <c r="E24" s="17">
        <v>0</v>
      </c>
      <c r="F24" s="17">
        <f t="shared" si="6"/>
        <v>0</v>
      </c>
      <c r="G24" s="17">
        <v>0</v>
      </c>
      <c r="H24" s="17">
        <v>0</v>
      </c>
      <c r="I24" s="18"/>
      <c r="J24" s="18"/>
      <c r="K24" s="18"/>
      <c r="L24" s="18"/>
      <c r="M24" s="18"/>
      <c r="N24" s="19"/>
      <c r="O24" s="19"/>
      <c r="P24" s="19"/>
      <c r="Q24" s="18"/>
      <c r="R24" s="18"/>
      <c r="S24" s="18"/>
      <c r="T24" s="18"/>
      <c r="U24" s="2"/>
      <c r="V24" s="2"/>
    </row>
    <row r="25" spans="1:22" ht="14.25">
      <c r="A25" s="14"/>
      <c r="B25" s="29" t="s">
        <v>35</v>
      </c>
      <c r="C25" s="10">
        <f>C26+C27+C29+C31+C30+C28</f>
        <v>6908.099999999999</v>
      </c>
      <c r="D25" s="10">
        <f>D26+D27+D29+D31+D30+D28</f>
        <v>29555.8</v>
      </c>
      <c r="E25" s="10">
        <f>E26+E27+E29+E31+E30+E28</f>
        <v>29555.8</v>
      </c>
      <c r="F25" s="10">
        <f>F26+F27+F29+F30+F31+F28</f>
        <v>0</v>
      </c>
      <c r="G25" s="30">
        <f aca="true" t="shared" si="7" ref="G25:G29">ROUND(E25*100/C25,1)</f>
        <v>427.8</v>
      </c>
      <c r="H25" s="30">
        <f aca="true" t="shared" si="8" ref="H25:H30">ROUND(E25*100/D25,1)</f>
        <v>100</v>
      </c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2"/>
      <c r="V25" s="2"/>
    </row>
    <row r="26" spans="1:22" ht="14.25">
      <c r="A26" s="14">
        <v>11</v>
      </c>
      <c r="B26" s="15" t="s">
        <v>36</v>
      </c>
      <c r="C26" s="16">
        <v>6325.2</v>
      </c>
      <c r="D26" s="16">
        <v>6325.2</v>
      </c>
      <c r="E26" s="16">
        <v>6325.2</v>
      </c>
      <c r="F26" s="17">
        <f aca="true" t="shared" si="9" ref="F26:F32">E26-D26</f>
        <v>0</v>
      </c>
      <c r="G26" s="17">
        <f t="shared" si="7"/>
        <v>100</v>
      </c>
      <c r="H26" s="17">
        <f t="shared" si="8"/>
        <v>100</v>
      </c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2"/>
      <c r="V26" s="2"/>
    </row>
    <row r="27" spans="1:22" ht="17.25" customHeight="1">
      <c r="A27" s="14">
        <v>12</v>
      </c>
      <c r="B27" s="15" t="s">
        <v>37</v>
      </c>
      <c r="C27" s="17">
        <v>110.7</v>
      </c>
      <c r="D27" s="17">
        <v>96.6</v>
      </c>
      <c r="E27" s="17">
        <v>96.6</v>
      </c>
      <c r="F27" s="17">
        <f t="shared" si="9"/>
        <v>0</v>
      </c>
      <c r="G27" s="17">
        <f t="shared" si="7"/>
        <v>87.3</v>
      </c>
      <c r="H27" s="17">
        <f t="shared" si="8"/>
        <v>100</v>
      </c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2"/>
      <c r="V27" s="2"/>
    </row>
    <row r="28" spans="1:22" ht="17.25" customHeight="1">
      <c r="A28" s="14">
        <v>13</v>
      </c>
      <c r="B28" s="15" t="s">
        <v>38</v>
      </c>
      <c r="C28" s="17">
        <v>1</v>
      </c>
      <c r="D28" s="17">
        <v>1</v>
      </c>
      <c r="E28" s="17">
        <v>1</v>
      </c>
      <c r="F28" s="17">
        <f t="shared" si="9"/>
        <v>0</v>
      </c>
      <c r="G28" s="17">
        <f t="shared" si="7"/>
        <v>100</v>
      </c>
      <c r="H28" s="17">
        <f t="shared" si="8"/>
        <v>100</v>
      </c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2"/>
      <c r="V28" s="2"/>
    </row>
    <row r="29" spans="1:22" ht="14.25">
      <c r="A29" s="14">
        <v>14</v>
      </c>
      <c r="B29" s="31" t="s">
        <v>39</v>
      </c>
      <c r="C29" s="17">
        <v>471.2</v>
      </c>
      <c r="D29" s="17">
        <v>22118.7</v>
      </c>
      <c r="E29" s="17">
        <v>22118.7</v>
      </c>
      <c r="F29" s="17">
        <f t="shared" si="9"/>
        <v>0</v>
      </c>
      <c r="G29" s="17">
        <f t="shared" si="7"/>
        <v>4694.1</v>
      </c>
      <c r="H29" s="17">
        <f t="shared" si="8"/>
        <v>100</v>
      </c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2"/>
      <c r="V29" s="2"/>
    </row>
    <row r="30" spans="1:22" ht="14.25">
      <c r="A30" s="14">
        <v>15</v>
      </c>
      <c r="B30" s="31" t="s">
        <v>40</v>
      </c>
      <c r="C30" s="17">
        <v>0</v>
      </c>
      <c r="D30" s="17">
        <v>1014.3</v>
      </c>
      <c r="E30" s="17">
        <v>1014.3</v>
      </c>
      <c r="F30" s="17">
        <f t="shared" si="9"/>
        <v>0</v>
      </c>
      <c r="G30" s="17">
        <v>0</v>
      </c>
      <c r="H30" s="17">
        <f t="shared" si="8"/>
        <v>100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2"/>
      <c r="V30" s="2"/>
    </row>
    <row r="31" spans="1:22" ht="24.75">
      <c r="A31" s="14">
        <v>16</v>
      </c>
      <c r="B31" s="31" t="s">
        <v>41</v>
      </c>
      <c r="C31" s="17">
        <v>0</v>
      </c>
      <c r="D31" s="17">
        <v>0</v>
      </c>
      <c r="E31" s="17">
        <v>0</v>
      </c>
      <c r="F31" s="17">
        <f t="shared" si="9"/>
        <v>0</v>
      </c>
      <c r="G31" s="17">
        <v>0</v>
      </c>
      <c r="H31" s="17">
        <v>0</v>
      </c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2"/>
      <c r="V31" s="2"/>
    </row>
    <row r="32" spans="1:22" ht="12.75">
      <c r="A32" s="32"/>
      <c r="B32" s="33" t="s">
        <v>42</v>
      </c>
      <c r="C32" s="34">
        <f>C7+C25</f>
        <v>9991.3</v>
      </c>
      <c r="D32" s="34">
        <f>D7+D25</f>
        <v>32890.4</v>
      </c>
      <c r="E32" s="34">
        <f>E7+E25</f>
        <v>32990.2</v>
      </c>
      <c r="F32" s="34">
        <f t="shared" si="9"/>
        <v>99.79999999999563</v>
      </c>
      <c r="G32" s="34">
        <f>ROUND(E32*100/C32,1)</f>
        <v>330.2</v>
      </c>
      <c r="H32" s="34">
        <f>ROUND(E32*100/D32,1)</f>
        <v>100.3</v>
      </c>
      <c r="I32" s="18"/>
      <c r="J32" s="18"/>
      <c r="K32" s="18"/>
      <c r="L32" s="18"/>
      <c r="M32" s="18"/>
      <c r="N32" s="18"/>
      <c r="O32" s="18"/>
      <c r="P32" s="18"/>
      <c r="Q32" s="19"/>
      <c r="R32" s="18"/>
      <c r="S32" s="18"/>
      <c r="T32" s="18"/>
      <c r="U32" s="2"/>
      <c r="V32" s="2"/>
    </row>
    <row r="33" spans="1:22" ht="33.75" customHeight="1">
      <c r="A33" s="35"/>
      <c r="B33" s="36"/>
      <c r="C33" s="37"/>
      <c r="D33" s="10"/>
      <c r="E33" s="10"/>
      <c r="F33" s="10"/>
      <c r="G33" s="37"/>
      <c r="H33" s="10"/>
      <c r="I33" s="18"/>
      <c r="J33" s="18"/>
      <c r="K33" s="18"/>
      <c r="L33" s="18"/>
      <c r="M33" s="18"/>
      <c r="N33" s="18"/>
      <c r="O33" s="18"/>
      <c r="P33" s="18"/>
      <c r="Q33" s="19"/>
      <c r="R33" s="18"/>
      <c r="S33" s="18"/>
      <c r="T33" s="18"/>
      <c r="U33" s="2"/>
      <c r="V33" s="2"/>
    </row>
    <row r="34" spans="1:22" ht="24" customHeight="1">
      <c r="A34" s="38"/>
      <c r="B34" s="39" t="s">
        <v>43</v>
      </c>
      <c r="C34" s="10">
        <f>C35+C43+C45+C53+C62+C50+C60</f>
        <v>9991.300000000001</v>
      </c>
      <c r="D34" s="10">
        <f>D35+D43+D45+D53+D62+D50+D60+D66</f>
        <v>34451</v>
      </c>
      <c r="E34" s="10">
        <f>E35+E43+E45+E53+E62+E50+E60+E66</f>
        <v>33056.5</v>
      </c>
      <c r="F34" s="10">
        <f>F35+F43+F45+F53+F62+F50+F60</f>
        <v>-1394.4999999999998</v>
      </c>
      <c r="G34" s="10">
        <f aca="true" t="shared" si="10" ref="G34:G35">ROUND(E34*100/C34,1)</f>
        <v>330.9</v>
      </c>
      <c r="H34" s="10">
        <f aca="true" t="shared" si="11" ref="H34:H35">ROUND(E34*100/D34,1)</f>
        <v>96</v>
      </c>
      <c r="I34" s="18"/>
      <c r="J34" s="18"/>
      <c r="K34" s="18"/>
      <c r="L34" s="18"/>
      <c r="M34" s="18"/>
      <c r="N34" s="18"/>
      <c r="O34" s="18"/>
      <c r="P34" s="18"/>
      <c r="Q34" s="19"/>
      <c r="R34" s="18"/>
      <c r="S34" s="18"/>
      <c r="T34" s="18"/>
      <c r="U34" s="2"/>
      <c r="V34" s="2"/>
    </row>
    <row r="35" spans="1:22" ht="25.5" customHeight="1">
      <c r="A35" s="40"/>
      <c r="B35" s="40" t="s">
        <v>44</v>
      </c>
      <c r="C35" s="10">
        <f>SUM(C36:C42)</f>
        <v>3657.9</v>
      </c>
      <c r="D35" s="10">
        <f>SUM(D36:D42)</f>
        <v>3546.3999999999996</v>
      </c>
      <c r="E35" s="10">
        <f>SUM(E36:E42)</f>
        <v>3546.3999999999996</v>
      </c>
      <c r="F35" s="10">
        <f>SUM(F36:F42)</f>
        <v>0</v>
      </c>
      <c r="G35" s="37">
        <f t="shared" si="10"/>
        <v>97</v>
      </c>
      <c r="H35" s="41">
        <f t="shared" si="11"/>
        <v>100</v>
      </c>
      <c r="I35" s="18"/>
      <c r="J35" s="18"/>
      <c r="K35" s="18"/>
      <c r="L35" s="18"/>
      <c r="M35" s="18"/>
      <c r="N35" s="18"/>
      <c r="O35" s="18"/>
      <c r="P35" s="18"/>
      <c r="Q35" s="19"/>
      <c r="R35" s="18"/>
      <c r="S35" s="18"/>
      <c r="T35" s="18"/>
      <c r="U35" s="2"/>
      <c r="V35" s="2"/>
    </row>
    <row r="36" spans="1:22" ht="12.75">
      <c r="A36" s="42">
        <v>1</v>
      </c>
      <c r="B36" s="43" t="s">
        <v>45</v>
      </c>
      <c r="C36" s="44">
        <v>0</v>
      </c>
      <c r="D36" s="17">
        <v>0</v>
      </c>
      <c r="E36" s="17">
        <v>0</v>
      </c>
      <c r="F36" s="17">
        <f aca="true" t="shared" si="12" ref="F36:F42">E36-D36</f>
        <v>0</v>
      </c>
      <c r="G36" s="45">
        <v>0</v>
      </c>
      <c r="H36" s="45">
        <v>0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2"/>
      <c r="V36" s="2"/>
    </row>
    <row r="37" spans="1:22" ht="12.75">
      <c r="A37" s="42">
        <v>2</v>
      </c>
      <c r="B37" s="43" t="s">
        <v>46</v>
      </c>
      <c r="C37" s="44">
        <v>642</v>
      </c>
      <c r="D37" s="17">
        <v>719.8</v>
      </c>
      <c r="E37" s="17">
        <v>719.8</v>
      </c>
      <c r="F37" s="17">
        <f t="shared" si="12"/>
        <v>0</v>
      </c>
      <c r="G37" s="45">
        <f aca="true" t="shared" si="13" ref="G37:G39">ROUND(E37*100/C37,1)</f>
        <v>112.1</v>
      </c>
      <c r="H37" s="45">
        <f aca="true" t="shared" si="14" ref="H37:H39">ROUND(E37*100/D37,1)</f>
        <v>100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2"/>
      <c r="V37" s="2"/>
    </row>
    <row r="38" spans="1:22" ht="12.75">
      <c r="A38" s="46">
        <v>3</v>
      </c>
      <c r="B38" s="43" t="s">
        <v>47</v>
      </c>
      <c r="C38" s="44">
        <v>2732.4</v>
      </c>
      <c r="D38" s="17">
        <v>2543.1</v>
      </c>
      <c r="E38" s="17">
        <v>2543.1</v>
      </c>
      <c r="F38" s="17">
        <f t="shared" si="12"/>
        <v>0</v>
      </c>
      <c r="G38" s="45">
        <f t="shared" si="13"/>
        <v>93.1</v>
      </c>
      <c r="H38" s="45">
        <f t="shared" si="14"/>
        <v>100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2.75">
      <c r="A39" s="46">
        <v>4</v>
      </c>
      <c r="B39" s="43" t="s">
        <v>48</v>
      </c>
      <c r="C39" s="44">
        <v>170</v>
      </c>
      <c r="D39" s="17">
        <v>169.9</v>
      </c>
      <c r="E39" s="17">
        <v>169.9</v>
      </c>
      <c r="F39" s="17">
        <f t="shared" si="12"/>
        <v>0</v>
      </c>
      <c r="G39" s="45">
        <f t="shared" si="13"/>
        <v>99.9</v>
      </c>
      <c r="H39" s="45">
        <f t="shared" si="14"/>
        <v>100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8" ht="12.75">
      <c r="A40" s="46">
        <v>5</v>
      </c>
      <c r="B40" s="43" t="s">
        <v>49</v>
      </c>
      <c r="C40" s="44">
        <v>0</v>
      </c>
      <c r="D40" s="17">
        <v>0</v>
      </c>
      <c r="E40" s="17">
        <v>0</v>
      </c>
      <c r="F40" s="17">
        <f t="shared" si="12"/>
        <v>0</v>
      </c>
      <c r="G40" s="45">
        <v>0</v>
      </c>
      <c r="H40" s="45">
        <v>0</v>
      </c>
    </row>
    <row r="41" spans="1:8" ht="12.75">
      <c r="A41" s="46">
        <v>6</v>
      </c>
      <c r="B41" s="43" t="s">
        <v>50</v>
      </c>
      <c r="C41" s="44">
        <v>10</v>
      </c>
      <c r="D41" s="17">
        <v>10</v>
      </c>
      <c r="E41" s="17">
        <v>10</v>
      </c>
      <c r="F41" s="17">
        <f t="shared" si="12"/>
        <v>0</v>
      </c>
      <c r="G41" s="45">
        <f aca="true" t="shared" si="15" ref="G41:G51">ROUND(E41*100/C41,1)</f>
        <v>100</v>
      </c>
      <c r="H41" s="45">
        <f aca="true" t="shared" si="16" ref="H41:H45">ROUND(E41*100/D41,1)</f>
        <v>100</v>
      </c>
    </row>
    <row r="42" spans="1:8" ht="14.25">
      <c r="A42" s="47">
        <v>7</v>
      </c>
      <c r="B42" s="43" t="s">
        <v>51</v>
      </c>
      <c r="C42" s="48">
        <v>103.5</v>
      </c>
      <c r="D42" s="17">
        <v>103.6</v>
      </c>
      <c r="E42" s="17">
        <v>103.6</v>
      </c>
      <c r="F42" s="17">
        <f t="shared" si="12"/>
        <v>0</v>
      </c>
      <c r="G42" s="45">
        <f t="shared" si="15"/>
        <v>100.1</v>
      </c>
      <c r="H42" s="45">
        <f t="shared" si="16"/>
        <v>100</v>
      </c>
    </row>
    <row r="43" spans="1:8" ht="24" customHeight="1">
      <c r="A43" s="49"/>
      <c r="B43" s="49" t="s">
        <v>52</v>
      </c>
      <c r="C43" s="10">
        <f>C44</f>
        <v>110.7</v>
      </c>
      <c r="D43" s="10">
        <f>D44</f>
        <v>96.6</v>
      </c>
      <c r="E43" s="10">
        <f>E44</f>
        <v>96.6</v>
      </c>
      <c r="F43" s="10">
        <f>F44</f>
        <v>0</v>
      </c>
      <c r="G43" s="41">
        <f t="shared" si="15"/>
        <v>87.3</v>
      </c>
      <c r="H43" s="41">
        <f t="shared" si="16"/>
        <v>100</v>
      </c>
    </row>
    <row r="44" spans="1:8" ht="12.75">
      <c r="A44" s="50">
        <v>8</v>
      </c>
      <c r="B44" s="43" t="s">
        <v>53</v>
      </c>
      <c r="C44" s="16">
        <v>110.7</v>
      </c>
      <c r="D44" s="17">
        <v>96.6</v>
      </c>
      <c r="E44" s="17">
        <v>96.6</v>
      </c>
      <c r="F44" s="17"/>
      <c r="G44" s="51">
        <f t="shared" si="15"/>
        <v>87.3</v>
      </c>
      <c r="H44" s="51">
        <f t="shared" si="16"/>
        <v>100</v>
      </c>
    </row>
    <row r="45" spans="1:8" ht="27.75" customHeight="1">
      <c r="A45" s="52"/>
      <c r="B45" s="52" t="s">
        <v>54</v>
      </c>
      <c r="C45" s="10">
        <f>SUM(C46:C49)</f>
        <v>210</v>
      </c>
      <c r="D45" s="10">
        <f>SUM(D46:D49)</f>
        <v>52.4</v>
      </c>
      <c r="E45" s="10">
        <f>SUM(E46:E49)</f>
        <v>52.4</v>
      </c>
      <c r="F45" s="10">
        <f>SUM(F46:F49)</f>
        <v>0</v>
      </c>
      <c r="G45" s="41">
        <f t="shared" si="15"/>
        <v>25</v>
      </c>
      <c r="H45" s="41">
        <f t="shared" si="16"/>
        <v>100</v>
      </c>
    </row>
    <row r="46" spans="1:8" ht="12.75">
      <c r="A46" s="53" t="s">
        <v>55</v>
      </c>
      <c r="B46" s="43" t="s">
        <v>56</v>
      </c>
      <c r="C46" s="16">
        <v>2</v>
      </c>
      <c r="D46" s="17">
        <v>8.1</v>
      </c>
      <c r="E46" s="17">
        <v>8.1</v>
      </c>
      <c r="F46" s="17">
        <f aca="true" t="shared" si="17" ref="F46:F49">E46-D46</f>
        <v>0</v>
      </c>
      <c r="G46" s="51">
        <f t="shared" si="15"/>
        <v>405</v>
      </c>
      <c r="H46" s="51">
        <v>0</v>
      </c>
    </row>
    <row r="47" spans="1:8" ht="12.75">
      <c r="A47" s="53" t="s">
        <v>57</v>
      </c>
      <c r="B47" s="43" t="s">
        <v>58</v>
      </c>
      <c r="C47" s="16">
        <v>4</v>
      </c>
      <c r="D47" s="17">
        <v>4</v>
      </c>
      <c r="E47" s="17">
        <v>4</v>
      </c>
      <c r="F47" s="17">
        <f t="shared" si="17"/>
        <v>0</v>
      </c>
      <c r="G47" s="51">
        <f t="shared" si="15"/>
        <v>100</v>
      </c>
      <c r="H47" s="51">
        <v>0</v>
      </c>
    </row>
    <row r="48" spans="1:8" ht="12.75">
      <c r="A48" s="53" t="s">
        <v>59</v>
      </c>
      <c r="B48" s="43" t="s">
        <v>60</v>
      </c>
      <c r="C48" s="16">
        <v>4</v>
      </c>
      <c r="D48" s="17">
        <v>4</v>
      </c>
      <c r="E48" s="17">
        <v>4</v>
      </c>
      <c r="F48" s="17">
        <f t="shared" si="17"/>
        <v>0</v>
      </c>
      <c r="G48" s="51">
        <f t="shared" si="15"/>
        <v>100</v>
      </c>
      <c r="H48" s="51">
        <v>0</v>
      </c>
    </row>
    <row r="49" spans="1:8" ht="12.75">
      <c r="A49" s="53" t="s">
        <v>61</v>
      </c>
      <c r="B49" s="54" t="s">
        <v>62</v>
      </c>
      <c r="C49" s="16">
        <v>200</v>
      </c>
      <c r="D49" s="17">
        <v>36.3</v>
      </c>
      <c r="E49" s="17">
        <v>36.3</v>
      </c>
      <c r="F49" s="17">
        <f t="shared" si="17"/>
        <v>0</v>
      </c>
      <c r="G49" s="51">
        <f t="shared" si="15"/>
        <v>18.2</v>
      </c>
      <c r="H49" s="51">
        <f aca="true" t="shared" si="18" ref="H49:H57">ROUND(E49*100/D49,1)</f>
        <v>100</v>
      </c>
    </row>
    <row r="50" spans="1:8" ht="13.5" customHeight="1">
      <c r="A50" s="36"/>
      <c r="B50" s="36" t="s">
        <v>63</v>
      </c>
      <c r="C50" s="30">
        <f>C52+C51</f>
        <v>1831.2</v>
      </c>
      <c r="D50" s="30">
        <f>D52+D51</f>
        <v>3041.2</v>
      </c>
      <c r="E50" s="30">
        <f>E52+E51</f>
        <v>1599</v>
      </c>
      <c r="F50" s="30">
        <f>F52+F51</f>
        <v>-1442.1999999999998</v>
      </c>
      <c r="G50" s="41">
        <f t="shared" si="15"/>
        <v>87.3</v>
      </c>
      <c r="H50" s="41">
        <f t="shared" si="18"/>
        <v>52.6</v>
      </c>
    </row>
    <row r="51" spans="1:8" ht="12.75">
      <c r="A51" s="42">
        <v>13</v>
      </c>
      <c r="B51" s="43" t="s">
        <v>64</v>
      </c>
      <c r="C51" s="16">
        <v>1381.2</v>
      </c>
      <c r="D51" s="17">
        <v>2942.2</v>
      </c>
      <c r="E51" s="17">
        <v>1500</v>
      </c>
      <c r="F51" s="17">
        <f aca="true" t="shared" si="19" ref="F51:F52">E51-D51</f>
        <v>-1442.1999999999998</v>
      </c>
      <c r="G51" s="51">
        <f t="shared" si="15"/>
        <v>108.6</v>
      </c>
      <c r="H51" s="51">
        <f t="shared" si="18"/>
        <v>51</v>
      </c>
    </row>
    <row r="52" spans="1:8" ht="24.75">
      <c r="A52" s="47">
        <v>14</v>
      </c>
      <c r="B52" s="54" t="s">
        <v>65</v>
      </c>
      <c r="C52" s="55">
        <v>450</v>
      </c>
      <c r="D52" s="17">
        <v>99</v>
      </c>
      <c r="E52" s="17">
        <v>99</v>
      </c>
      <c r="F52" s="17">
        <f t="shared" si="19"/>
        <v>0</v>
      </c>
      <c r="G52" s="51">
        <v>0</v>
      </c>
      <c r="H52" s="51">
        <f t="shared" si="18"/>
        <v>100</v>
      </c>
    </row>
    <row r="53" spans="1:8" ht="13.5" customHeight="1">
      <c r="A53" s="36"/>
      <c r="B53" s="36" t="s">
        <v>66</v>
      </c>
      <c r="C53" s="30">
        <f>SUM(C54:C56)</f>
        <v>1937</v>
      </c>
      <c r="D53" s="30">
        <f>SUM(D54:D56)</f>
        <v>25032.300000000003</v>
      </c>
      <c r="E53" s="30">
        <f>SUM(E54:E56)</f>
        <v>25132.100000000002</v>
      </c>
      <c r="F53" s="30">
        <f>SUM(F54:F56)</f>
        <v>99.79999999999995</v>
      </c>
      <c r="G53" s="41">
        <f aca="true" t="shared" si="20" ref="G53:G59">ROUND(E53*100/C53,1)</f>
        <v>1297.5</v>
      </c>
      <c r="H53" s="41">
        <f t="shared" si="18"/>
        <v>100.4</v>
      </c>
    </row>
    <row r="54" spans="1:8" ht="12.75">
      <c r="A54" s="42">
        <v>15</v>
      </c>
      <c r="B54" s="43" t="s">
        <v>67</v>
      </c>
      <c r="C54" s="16">
        <v>577</v>
      </c>
      <c r="D54" s="17">
        <v>817.2</v>
      </c>
      <c r="E54" s="17">
        <v>917</v>
      </c>
      <c r="F54" s="17">
        <f aca="true" t="shared" si="21" ref="F54:F55">E54-D54</f>
        <v>99.79999999999995</v>
      </c>
      <c r="G54" s="51">
        <f t="shared" si="20"/>
        <v>158.9</v>
      </c>
      <c r="H54" s="51">
        <f t="shared" si="18"/>
        <v>112.2</v>
      </c>
    </row>
    <row r="55" spans="1:8" ht="14.25">
      <c r="A55" s="47">
        <v>16</v>
      </c>
      <c r="B55" s="54" t="s">
        <v>68</v>
      </c>
      <c r="C55" s="55">
        <v>480</v>
      </c>
      <c r="D55" s="17">
        <v>21280.9</v>
      </c>
      <c r="E55" s="17">
        <v>21280.9</v>
      </c>
      <c r="F55" s="17">
        <f t="shared" si="21"/>
        <v>0</v>
      </c>
      <c r="G55" s="51">
        <f t="shared" si="20"/>
        <v>4433.5</v>
      </c>
      <c r="H55" s="51">
        <f t="shared" si="18"/>
        <v>100</v>
      </c>
    </row>
    <row r="56" spans="1:8" ht="12.75">
      <c r="A56" s="47"/>
      <c r="B56" s="56" t="s">
        <v>69</v>
      </c>
      <c r="C56" s="30">
        <f>SUM(C57:C59)</f>
        <v>880</v>
      </c>
      <c r="D56" s="30">
        <f>SUM(D57:D59)</f>
        <v>2934.2</v>
      </c>
      <c r="E56" s="30">
        <f>SUM(E57:E59)</f>
        <v>2934.2</v>
      </c>
      <c r="F56" s="30">
        <f>SUM(F57:F59)</f>
        <v>0</v>
      </c>
      <c r="G56" s="41">
        <f t="shared" si="20"/>
        <v>333.4</v>
      </c>
      <c r="H56" s="41">
        <f t="shared" si="18"/>
        <v>100</v>
      </c>
    </row>
    <row r="57" spans="1:8" ht="12.75">
      <c r="A57" s="47">
        <v>17</v>
      </c>
      <c r="B57" s="43" t="s">
        <v>70</v>
      </c>
      <c r="C57" s="16">
        <v>560</v>
      </c>
      <c r="D57" s="17">
        <v>560</v>
      </c>
      <c r="E57" s="17">
        <v>560</v>
      </c>
      <c r="F57" s="17">
        <f aca="true" t="shared" si="22" ref="F57:F59">E57-D57</f>
        <v>0</v>
      </c>
      <c r="G57" s="51">
        <f t="shared" si="20"/>
        <v>100</v>
      </c>
      <c r="H57" s="51">
        <f t="shared" si="18"/>
        <v>100</v>
      </c>
    </row>
    <row r="58" spans="1:8" ht="12.75">
      <c r="A58" s="47">
        <v>18</v>
      </c>
      <c r="B58" s="43" t="s">
        <v>71</v>
      </c>
      <c r="C58" s="16">
        <v>10</v>
      </c>
      <c r="D58" s="17">
        <v>0</v>
      </c>
      <c r="E58" s="17">
        <v>0</v>
      </c>
      <c r="F58" s="17">
        <f t="shared" si="22"/>
        <v>0</v>
      </c>
      <c r="G58" s="51">
        <f t="shared" si="20"/>
        <v>0</v>
      </c>
      <c r="H58" s="51">
        <v>0</v>
      </c>
    </row>
    <row r="59" spans="1:8" ht="24.75">
      <c r="A59" s="46">
        <f>A58+1</f>
        <v>19</v>
      </c>
      <c r="B59" s="54" t="s">
        <v>72</v>
      </c>
      <c r="C59" s="16">
        <v>310</v>
      </c>
      <c r="D59" s="17">
        <v>2374.2</v>
      </c>
      <c r="E59" s="17">
        <v>2374.2</v>
      </c>
      <c r="F59" s="17">
        <f t="shared" si="22"/>
        <v>0</v>
      </c>
      <c r="G59" s="51">
        <f t="shared" si="20"/>
        <v>765.9</v>
      </c>
      <c r="H59" s="51">
        <f>ROUND(E59*100/D59,1)</f>
        <v>100</v>
      </c>
    </row>
    <row r="60" spans="1:8" ht="24" customHeight="1">
      <c r="A60" s="52"/>
      <c r="B60" s="52" t="s">
        <v>73</v>
      </c>
      <c r="C60" s="30">
        <f>C61</f>
        <v>0</v>
      </c>
      <c r="D60" s="30">
        <f>D61</f>
        <v>0</v>
      </c>
      <c r="E60" s="30">
        <v>0</v>
      </c>
      <c r="F60" s="30">
        <f>F61</f>
        <v>0</v>
      </c>
      <c r="G60" s="41">
        <v>0</v>
      </c>
      <c r="H60" s="41">
        <v>0</v>
      </c>
    </row>
    <row r="61" spans="1:8" ht="12.75">
      <c r="A61" s="50">
        <v>20</v>
      </c>
      <c r="B61" s="43" t="s">
        <v>74</v>
      </c>
      <c r="C61" s="16">
        <v>0</v>
      </c>
      <c r="D61" s="17">
        <v>0</v>
      </c>
      <c r="E61" s="17">
        <v>0</v>
      </c>
      <c r="F61" s="17">
        <f>E61-D61</f>
        <v>0</v>
      </c>
      <c r="G61" s="51">
        <v>0</v>
      </c>
      <c r="H61" s="51">
        <v>0</v>
      </c>
    </row>
    <row r="62" spans="1:8" ht="13.5" customHeight="1">
      <c r="A62" s="52"/>
      <c r="B62" s="52" t="s">
        <v>75</v>
      </c>
      <c r="C62" s="30">
        <f>C65+C63+C64</f>
        <v>2244.5</v>
      </c>
      <c r="D62" s="30">
        <f>D65+D63+D64</f>
        <v>2482.1</v>
      </c>
      <c r="E62" s="30">
        <f>E65+E63+E64</f>
        <v>2430</v>
      </c>
      <c r="F62" s="30">
        <f>F65+F63+F64</f>
        <v>-52.1</v>
      </c>
      <c r="G62" s="30">
        <f aca="true" t="shared" si="23" ref="G62:G65">ROUND(E62*100/C62,1)</f>
        <v>108.3</v>
      </c>
      <c r="H62" s="30">
        <f aca="true" t="shared" si="24" ref="H62:H64">ROUND(E62*100/D62,1)</f>
        <v>97.9</v>
      </c>
    </row>
    <row r="63" spans="1:8" ht="12.75">
      <c r="A63" s="50">
        <v>21</v>
      </c>
      <c r="B63" s="43" t="s">
        <v>76</v>
      </c>
      <c r="C63" s="16">
        <v>1732.6</v>
      </c>
      <c r="D63" s="17">
        <v>1970.2</v>
      </c>
      <c r="E63" s="17">
        <v>1970.2</v>
      </c>
      <c r="F63" s="17">
        <f aca="true" t="shared" si="25" ref="F63:F65">E63-D63</f>
        <v>0</v>
      </c>
      <c r="G63" s="51">
        <f t="shared" si="23"/>
        <v>113.7</v>
      </c>
      <c r="H63" s="51">
        <f t="shared" si="24"/>
        <v>100</v>
      </c>
    </row>
    <row r="64" spans="1:8" ht="12.75">
      <c r="A64" s="50">
        <v>22</v>
      </c>
      <c r="B64" s="43" t="s">
        <v>77</v>
      </c>
      <c r="C64" s="16">
        <v>459.8</v>
      </c>
      <c r="D64" s="17">
        <v>459.8</v>
      </c>
      <c r="E64" s="17">
        <v>459.8</v>
      </c>
      <c r="F64" s="17">
        <f t="shared" si="25"/>
        <v>0</v>
      </c>
      <c r="G64" s="51">
        <f t="shared" si="23"/>
        <v>100</v>
      </c>
      <c r="H64" s="51">
        <f t="shared" si="24"/>
        <v>100</v>
      </c>
    </row>
    <row r="65" spans="1:8" ht="24">
      <c r="A65" s="50">
        <v>23</v>
      </c>
      <c r="B65" s="54" t="s">
        <v>78</v>
      </c>
      <c r="C65" s="16">
        <v>52.1</v>
      </c>
      <c r="D65" s="17">
        <v>52.1</v>
      </c>
      <c r="E65" s="17">
        <v>0</v>
      </c>
      <c r="F65" s="17">
        <f t="shared" si="25"/>
        <v>-52.1</v>
      </c>
      <c r="G65" s="51">
        <f t="shared" si="23"/>
        <v>0</v>
      </c>
      <c r="H65" s="51">
        <v>0</v>
      </c>
    </row>
    <row r="66" spans="1:8" ht="13.5" customHeight="1">
      <c r="A66" s="52"/>
      <c r="B66" s="52" t="s">
        <v>79</v>
      </c>
      <c r="C66" s="30">
        <f>C67</f>
        <v>0</v>
      </c>
      <c r="D66" s="30">
        <f>D67</f>
        <v>200</v>
      </c>
      <c r="E66" s="30">
        <f>E67</f>
        <v>200</v>
      </c>
      <c r="F66" s="30">
        <f>F67</f>
        <v>0</v>
      </c>
      <c r="G66" s="57">
        <v>0</v>
      </c>
      <c r="H66" s="30">
        <f aca="true" t="shared" si="26" ref="H66:H69">ROUND(E66*100/D66,1)</f>
        <v>100</v>
      </c>
    </row>
    <row r="67" spans="1:8" ht="12.75">
      <c r="A67" s="50">
        <v>24</v>
      </c>
      <c r="B67" s="43" t="s">
        <v>80</v>
      </c>
      <c r="C67" s="16">
        <v>0</v>
      </c>
      <c r="D67" s="17">
        <v>200</v>
      </c>
      <c r="E67" s="17">
        <v>200</v>
      </c>
      <c r="F67" s="17">
        <f>E67-D67</f>
        <v>0</v>
      </c>
      <c r="G67" s="51">
        <v>0</v>
      </c>
      <c r="H67" s="51">
        <f t="shared" si="26"/>
        <v>100</v>
      </c>
    </row>
    <row r="68" spans="1:8" ht="13.5" customHeight="1">
      <c r="A68" s="58" t="s">
        <v>81</v>
      </c>
      <c r="B68" s="58"/>
      <c r="C68" s="34">
        <f>C35+C43+C45+C53+C62+C50+C60+C66</f>
        <v>9991.300000000001</v>
      </c>
      <c r="D68" s="34">
        <f>D35+D43+D45+D53+D62+D50+D60+D66</f>
        <v>34451</v>
      </c>
      <c r="E68" s="34">
        <f>E35+E43+E45+E53+E62+E50+E60+E66</f>
        <v>33056.5</v>
      </c>
      <c r="F68" s="34">
        <f>F35+F43+F45+F53+F62+F50+F60+F66</f>
        <v>-1394.4999999999998</v>
      </c>
      <c r="G68" s="59">
        <f>ROUND(E68*100/C68,1)</f>
        <v>330.9</v>
      </c>
      <c r="H68" s="59">
        <f t="shared" si="26"/>
        <v>96</v>
      </c>
    </row>
    <row r="69" spans="1:8" ht="13.5" customHeight="1">
      <c r="A69" s="58" t="s">
        <v>82</v>
      </c>
      <c r="B69" s="58"/>
      <c r="C69" s="34">
        <f>C32-C68</f>
        <v>0</v>
      </c>
      <c r="D69" s="34">
        <f>D32-D68</f>
        <v>-1560.5999999999985</v>
      </c>
      <c r="E69" s="34">
        <f>E32-E68</f>
        <v>-66.30000000000291</v>
      </c>
      <c r="F69" s="34">
        <f>E69-D69</f>
        <v>1494.2999999999956</v>
      </c>
      <c r="G69" s="59">
        <v>0</v>
      </c>
      <c r="H69" s="59">
        <f t="shared" si="26"/>
        <v>4.2</v>
      </c>
    </row>
    <row r="71" spans="2:7" ht="15">
      <c r="B71" s="60" t="s">
        <v>83</v>
      </c>
      <c r="C71" s="60"/>
      <c r="D71" s="60"/>
      <c r="E71" s="61"/>
      <c r="F71" s="62" t="s">
        <v>84</v>
      </c>
      <c r="G71" s="62"/>
    </row>
    <row r="72" spans="2:7" ht="15">
      <c r="B72" s="60" t="s">
        <v>85</v>
      </c>
      <c r="C72" s="60"/>
      <c r="D72" s="60"/>
      <c r="E72" s="63"/>
      <c r="F72" s="62" t="s">
        <v>86</v>
      </c>
      <c r="G72" s="62"/>
    </row>
  </sheetData>
  <sheetProtection selectLockedCells="1" selectUnlockedCells="1"/>
  <mergeCells count="14">
    <mergeCell ref="A1:H1"/>
    <mergeCell ref="A2:H2"/>
    <mergeCell ref="A4:A6"/>
    <mergeCell ref="B4:B6"/>
    <mergeCell ref="C4:C6"/>
    <mergeCell ref="D4:D6"/>
    <mergeCell ref="E4:E6"/>
    <mergeCell ref="F4:F6"/>
    <mergeCell ref="G4:G6"/>
    <mergeCell ref="H4:H6"/>
    <mergeCell ref="A68:B68"/>
    <mergeCell ref="A69:B69"/>
    <mergeCell ref="F71:G71"/>
    <mergeCell ref="F72:G72"/>
  </mergeCells>
  <printOptions/>
  <pageMargins left="0.6201388888888889" right="0.19652777777777777" top="0.19652777777777777" bottom="0.19652777777777777" header="0.5118055555555555" footer="0.5118055555555555"/>
  <pageSetup fitToHeight="2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/>
  <cp:lastPrinted>2016-11-08T12:00:04Z</cp:lastPrinted>
  <dcterms:created xsi:type="dcterms:W3CDTF">2009-01-16T08:09:43Z</dcterms:created>
  <dcterms:modified xsi:type="dcterms:W3CDTF">2016-11-08T12:00:43Z</dcterms:modified>
  <cp:category/>
  <cp:version/>
  <cp:contentType/>
  <cp:contentStatus/>
  <cp:revision>4</cp:revision>
</cp:coreProperties>
</file>